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5195" windowHeight="7425"/>
  </bookViews>
  <sheets>
    <sheet name="Лист1" sheetId="1" r:id="rId1"/>
  </sheets>
  <definedNames>
    <definedName name="_xlnm.Print_Area" localSheetId="0">Лист1!$A$1:$H$42</definedName>
  </definedNames>
  <calcPr calcId="145621"/>
</workbook>
</file>

<file path=xl/calcChain.xml><?xml version="1.0" encoding="utf-8"?>
<calcChain xmlns="http://schemas.openxmlformats.org/spreadsheetml/2006/main">
  <c r="F8" i="1" l="1"/>
  <c r="G15" i="1" l="1"/>
  <c r="G16" i="1"/>
  <c r="H9" i="1"/>
  <c r="H15" i="1"/>
  <c r="H12" i="1"/>
  <c r="H26" i="1" l="1"/>
  <c r="G28" i="1" l="1"/>
  <c r="C34" i="1" l="1"/>
  <c r="B34" i="1"/>
  <c r="H21" i="1" l="1"/>
  <c r="F38" i="1"/>
  <c r="E38" i="1"/>
  <c r="B38" i="1"/>
  <c r="H11" i="1" l="1"/>
  <c r="G11" i="1"/>
  <c r="D10" i="1" l="1"/>
  <c r="H27" i="1" l="1"/>
  <c r="H20" i="1"/>
  <c r="H10" i="1"/>
  <c r="B8" i="1"/>
  <c r="C19" i="1"/>
  <c r="B19" i="1"/>
  <c r="G10" i="1"/>
  <c r="E8" i="1"/>
  <c r="C38" i="1"/>
  <c r="F31" i="1"/>
  <c r="E31" i="1"/>
  <c r="C31" i="1"/>
  <c r="B31" i="1"/>
  <c r="H13" i="1"/>
  <c r="E19" i="1"/>
  <c r="G25" i="1"/>
  <c r="D25" i="1"/>
  <c r="H25" i="1"/>
  <c r="C8" i="1"/>
  <c r="H8" i="1" l="1"/>
  <c r="H31" i="1"/>
  <c r="G24" i="1" l="1"/>
  <c r="G26" i="1"/>
  <c r="G27" i="1"/>
  <c r="G21" i="1" l="1"/>
  <c r="D27" i="1"/>
  <c r="D21" i="1"/>
  <c r="H24" i="1"/>
  <c r="G14" i="1"/>
  <c r="G13" i="1"/>
  <c r="G12" i="1"/>
  <c r="G9" i="1"/>
  <c r="E22" i="1"/>
  <c r="C22" i="1"/>
  <c r="B22" i="1"/>
  <c r="G20" i="1"/>
  <c r="D26" i="1"/>
  <c r="D28" i="1"/>
  <c r="D29" i="1"/>
  <c r="D24" i="1"/>
  <c r="D20" i="1"/>
  <c r="D19" i="1"/>
  <c r="D13" i="1"/>
  <c r="D14" i="1"/>
  <c r="D15" i="1"/>
  <c r="D9" i="1"/>
  <c r="D12" i="1"/>
  <c r="D31" i="1" l="1"/>
  <c r="B32" i="1"/>
  <c r="E32" i="1"/>
  <c r="C32" i="1"/>
  <c r="G31" i="1"/>
  <c r="F22" i="1"/>
  <c r="H22" i="1" s="1"/>
  <c r="G8" i="1"/>
  <c r="D8" i="1"/>
  <c r="D22" i="1" l="1"/>
  <c r="G22" i="1"/>
  <c r="F32" i="1"/>
</calcChain>
</file>

<file path=xl/sharedStrings.xml><?xml version="1.0" encoding="utf-8"?>
<sst xmlns="http://schemas.openxmlformats.org/spreadsheetml/2006/main" count="53" uniqueCount="49">
  <si>
    <t>Наименование показателя</t>
  </si>
  <si>
    <t>Доходы</t>
  </si>
  <si>
    <t xml:space="preserve">Налоговые и неналоговые доходы </t>
  </si>
  <si>
    <t xml:space="preserve">Доходы от использования имущества, находящегося в государственной и муниципальной собственности                  </t>
  </si>
  <si>
    <t xml:space="preserve">Доходы от продажи материальных и нематериальных активов       </t>
  </si>
  <si>
    <t xml:space="preserve">Безвозмездные поступления      </t>
  </si>
  <si>
    <t xml:space="preserve">Всего:                         </t>
  </si>
  <si>
    <t>Расходы</t>
  </si>
  <si>
    <t xml:space="preserve">Общегосударственные вопросы    </t>
  </si>
  <si>
    <t xml:space="preserve">Национальная экономика         </t>
  </si>
  <si>
    <t xml:space="preserve">Жилищно-коммунальное хозяйство </t>
  </si>
  <si>
    <t xml:space="preserve">Социальная политика            </t>
  </si>
  <si>
    <t>Физическая культура и спорт</t>
  </si>
  <si>
    <t>Обслуживание государственного и муниципального долга</t>
  </si>
  <si>
    <t>Источники</t>
  </si>
  <si>
    <t>Изменение остатков  средств  на счетах по учету средств бюджета</t>
  </si>
  <si>
    <t xml:space="preserve">% исполнения    </t>
  </si>
  <si>
    <t>тыс. руб.</t>
  </si>
  <si>
    <t xml:space="preserve">Результат исполнения бюджета (дефицит "-", профицит "+")    </t>
  </si>
  <si>
    <t xml:space="preserve">Налоги на прибыль, доходы (налог на доходы физических лиц)      </t>
  </si>
  <si>
    <t>Безвозмездные поступления от других бюджетов бюджетной системы РФ</t>
  </si>
  <si>
    <t>С.В. Чалбушева</t>
  </si>
  <si>
    <t>Прочие безвозмездные поступления</t>
  </si>
  <si>
    <t>Сведения</t>
  </si>
  <si>
    <t xml:space="preserve"> </t>
  </si>
  <si>
    <t>Доходы от оказания платных услуг (работ) и компенсации затрат государства</t>
  </si>
  <si>
    <t>Бюджетные кредиты от других бюджетов бюджетной системы РФ</t>
  </si>
  <si>
    <t>Налоги на имущество</t>
  </si>
  <si>
    <t>Государственная пошлина</t>
  </si>
  <si>
    <t xml:space="preserve">Налоги на совокупный доход ( ЕСХН)     </t>
  </si>
  <si>
    <t>Погашение бюджетных кредитов,полученных от других бюджетов бюджетной системы Российской Федерации в валюте  Российской Федерации, бюджетами сельских поселений в валюте Российской Федерации</t>
  </si>
  <si>
    <t>Национальная оборона</t>
  </si>
  <si>
    <t xml:space="preserve">Бюджетные назначения </t>
  </si>
  <si>
    <t xml:space="preserve">Кассовое исполнение </t>
  </si>
  <si>
    <t>Бюджетные назначения</t>
  </si>
  <si>
    <t>Источники финансирования дефицита бюджета -всего:</t>
  </si>
  <si>
    <t>Председатель</t>
  </si>
  <si>
    <t xml:space="preserve">Марксовского муниципального района </t>
  </si>
  <si>
    <t xml:space="preserve">комитета финансов администрации 
</t>
  </si>
  <si>
    <t>Приложение № 3</t>
  </si>
  <si>
    <t>Налоги  на товары (работы, услуги), реализуемые на территории   Российской Федерации</t>
  </si>
  <si>
    <t>Инициативные платежи</t>
  </si>
  <si>
    <t>свыше 200</t>
  </si>
  <si>
    <t>на 1 апреля 2024 года</t>
  </si>
  <si>
    <t>Темп роста, в %  (2025 г./ 2024 г.)</t>
  </si>
  <si>
    <t>на 1 апреля 2025 года</t>
  </si>
  <si>
    <t xml:space="preserve"> об исполнении бюджета Приволжского муниципального образования за 1 квартал 2025 года в сравнении с 1 кварталом 2024 годом</t>
  </si>
  <si>
    <t>Привлечение бюджетных кредитов из других бюджетов бюджетной системы  Российской Федерации, бюджетами сельских поселений в валюте Российской Федерации</t>
  </si>
  <si>
    <t>прочие неналоговые доходы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</si>
</sst>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vertical="center" wrapText="1"/>
    </xf>
    <xf numFmtId="0" fontId="8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164" fontId="10" fillId="0" borderId="0" xfId="0" applyNumberFormat="1" applyFont="1" applyBorder="1" applyAlignment="1">
      <alignment horizontal="left" vertical="center" wrapText="1"/>
    </xf>
    <xf numFmtId="0" fontId="11" fillId="0" borderId="0" xfId="0" applyFont="1" applyAlignment="1">
      <alignment horizontal="left"/>
    </xf>
    <xf numFmtId="0" fontId="12" fillId="0" borderId="0" xfId="0" applyFont="1"/>
    <xf numFmtId="164" fontId="13" fillId="2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4" fontId="15" fillId="3" borderId="1" xfId="0" applyNumberFormat="1" applyFont="1" applyFill="1" applyBorder="1" applyAlignment="1">
      <alignment horizontal="center" vertical="center" wrapText="1"/>
    </xf>
    <xf numFmtId="164" fontId="16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13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/>
    </xf>
    <xf numFmtId="164" fontId="5" fillId="3" borderId="1" xfId="0" applyNumberFormat="1" applyFont="1" applyFill="1" applyBorder="1" applyAlignment="1">
      <alignment horizontal="center"/>
    </xf>
    <xf numFmtId="0" fontId="9" fillId="0" borderId="0" xfId="0" applyFont="1" applyBorder="1" applyAlignment="1">
      <alignment horizontal="right"/>
    </xf>
    <xf numFmtId="0" fontId="11" fillId="0" borderId="0" xfId="0" applyFont="1" applyAlignment="1">
      <alignment horizontal="right"/>
    </xf>
    <xf numFmtId="0" fontId="10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9" fillId="0" borderId="0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tabSelected="1" topLeftCell="A13" zoomScaleNormal="100" zoomScaleSheetLayoutView="87" workbookViewId="0">
      <selection activeCell="I25" sqref="I25"/>
    </sheetView>
  </sheetViews>
  <sheetFormatPr defaultRowHeight="15" x14ac:dyDescent="0.25"/>
  <cols>
    <col min="1" max="1" width="43.140625" customWidth="1"/>
    <col min="2" max="2" width="14" customWidth="1"/>
    <col min="3" max="3" width="14.42578125" customWidth="1"/>
    <col min="4" max="4" width="13.140625" customWidth="1"/>
    <col min="5" max="5" width="14.5703125" customWidth="1"/>
    <col min="6" max="6" width="14.42578125" customWidth="1"/>
    <col min="7" max="7" width="13.28515625" customWidth="1"/>
    <col min="8" max="8" width="12.85546875" customWidth="1"/>
  </cols>
  <sheetData>
    <row r="1" spans="1:8" ht="15.75" x14ac:dyDescent="0.25">
      <c r="G1" s="35" t="s">
        <v>39</v>
      </c>
      <c r="H1" s="35"/>
    </row>
    <row r="2" spans="1:8" ht="26.25" customHeight="1" x14ac:dyDescent="0.25">
      <c r="A2" s="36" t="s">
        <v>23</v>
      </c>
      <c r="B2" s="36"/>
      <c r="C2" s="36"/>
      <c r="D2" s="36"/>
      <c r="E2" s="36"/>
      <c r="F2" s="36"/>
      <c r="G2" s="36"/>
      <c r="H2" s="36"/>
    </row>
    <row r="3" spans="1:8" ht="27" customHeight="1" x14ac:dyDescent="0.25">
      <c r="A3" s="36" t="s">
        <v>46</v>
      </c>
      <c r="B3" s="36"/>
      <c r="C3" s="36"/>
      <c r="D3" s="36"/>
      <c r="E3" s="36"/>
      <c r="F3" s="36"/>
      <c r="G3" s="36"/>
      <c r="H3" s="36"/>
    </row>
    <row r="4" spans="1:8" ht="17.25" customHeight="1" x14ac:dyDescent="0.25">
      <c r="A4" s="1"/>
      <c r="B4" s="1"/>
      <c r="C4" s="1"/>
      <c r="D4" s="2"/>
      <c r="E4" s="1"/>
      <c r="F4" s="1"/>
      <c r="G4" s="2"/>
      <c r="H4" s="2" t="s">
        <v>17</v>
      </c>
    </row>
    <row r="5" spans="1:8" ht="17.25" customHeight="1" x14ac:dyDescent="0.25">
      <c r="A5" s="43" t="s">
        <v>0</v>
      </c>
      <c r="B5" s="45" t="s">
        <v>43</v>
      </c>
      <c r="C5" s="46"/>
      <c r="D5" s="47"/>
      <c r="E5" s="45" t="s">
        <v>45</v>
      </c>
      <c r="F5" s="46"/>
      <c r="G5" s="47"/>
      <c r="H5" s="13"/>
    </row>
    <row r="6" spans="1:8" ht="59.25" customHeight="1" x14ac:dyDescent="0.25">
      <c r="A6" s="44"/>
      <c r="B6" s="14" t="s">
        <v>32</v>
      </c>
      <c r="C6" s="14" t="s">
        <v>33</v>
      </c>
      <c r="D6" s="14" t="s">
        <v>16</v>
      </c>
      <c r="E6" s="14" t="s">
        <v>34</v>
      </c>
      <c r="F6" s="14" t="s">
        <v>33</v>
      </c>
      <c r="G6" s="14" t="s">
        <v>16</v>
      </c>
      <c r="H6" s="15" t="s">
        <v>44</v>
      </c>
    </row>
    <row r="7" spans="1:8" x14ac:dyDescent="0.25">
      <c r="A7" s="38" t="s">
        <v>1</v>
      </c>
      <c r="B7" s="39"/>
      <c r="C7" s="39"/>
      <c r="D7" s="39"/>
      <c r="E7" s="39"/>
      <c r="F7" s="39"/>
      <c r="G7" s="39"/>
      <c r="H7" s="39"/>
    </row>
    <row r="8" spans="1:8" x14ac:dyDescent="0.25">
      <c r="A8" s="4" t="s">
        <v>2</v>
      </c>
      <c r="B8" s="5">
        <f>SUM(B9:B17)</f>
        <v>18051.7</v>
      </c>
      <c r="C8" s="5">
        <f>SUM(C9:C16)</f>
        <v>3429.8999999999996</v>
      </c>
      <c r="D8" s="22">
        <f>C8/B8*100</f>
        <v>19.00042655262385</v>
      </c>
      <c r="E8" s="10">
        <f>SUM(E9:E17)</f>
        <v>20187.3</v>
      </c>
      <c r="F8" s="10">
        <f>SUM(F9:F18)</f>
        <v>4883.3</v>
      </c>
      <c r="G8" s="20">
        <f t="shared" ref="G8:G16" si="0">F8/E8*100</f>
        <v>24.189961015093651</v>
      </c>
      <c r="H8" s="21">
        <f t="shared" ref="H8:H10" si="1">SUM(F8/C8)*100</f>
        <v>142.37441324819969</v>
      </c>
    </row>
    <row r="9" spans="1:8" ht="30" x14ac:dyDescent="0.25">
      <c r="A9" s="23" t="s">
        <v>19</v>
      </c>
      <c r="B9" s="24">
        <v>6262.1</v>
      </c>
      <c r="C9" s="24">
        <v>1211.5999999999999</v>
      </c>
      <c r="D9" s="25">
        <f t="shared" ref="D9:D19" si="2">C9/B9*100</f>
        <v>19.348141997093624</v>
      </c>
      <c r="E9" s="24">
        <v>7520</v>
      </c>
      <c r="F9" s="24">
        <v>2088.6999999999998</v>
      </c>
      <c r="G9" s="25">
        <f t="shared" si="0"/>
        <v>27.775265957446805</v>
      </c>
      <c r="H9" s="26">
        <f t="shared" si="1"/>
        <v>172.39187850775835</v>
      </c>
    </row>
    <row r="10" spans="1:8" ht="45" x14ac:dyDescent="0.25">
      <c r="A10" s="23" t="s">
        <v>40</v>
      </c>
      <c r="B10" s="24">
        <v>5375.8</v>
      </c>
      <c r="C10" s="24">
        <v>1486.5</v>
      </c>
      <c r="D10" s="25">
        <f t="shared" si="2"/>
        <v>27.651698351873211</v>
      </c>
      <c r="E10" s="24">
        <v>6181.1</v>
      </c>
      <c r="F10" s="24">
        <v>1546.2</v>
      </c>
      <c r="G10" s="25">
        <f t="shared" si="0"/>
        <v>25.014964973871962</v>
      </c>
      <c r="H10" s="26">
        <f t="shared" si="1"/>
        <v>104.01614530776993</v>
      </c>
    </row>
    <row r="11" spans="1:8" x14ac:dyDescent="0.25">
      <c r="A11" s="23" t="s">
        <v>29</v>
      </c>
      <c r="B11" s="24">
        <v>662.3</v>
      </c>
      <c r="C11" s="24">
        <v>61.2</v>
      </c>
      <c r="D11" s="25" t="s">
        <v>42</v>
      </c>
      <c r="E11" s="24">
        <v>402</v>
      </c>
      <c r="F11" s="24">
        <v>28.3</v>
      </c>
      <c r="G11" s="25">
        <f t="shared" si="0"/>
        <v>7.0398009950248754</v>
      </c>
      <c r="H11" s="26">
        <f>SUM(F11/C11)*100</f>
        <v>46.241830065359473</v>
      </c>
    </row>
    <row r="12" spans="1:8" x14ac:dyDescent="0.25">
      <c r="A12" s="23" t="s">
        <v>27</v>
      </c>
      <c r="B12" s="24">
        <v>3936.5</v>
      </c>
      <c r="C12" s="24">
        <v>597.4</v>
      </c>
      <c r="D12" s="25">
        <f t="shared" si="2"/>
        <v>15.175917693382445</v>
      </c>
      <c r="E12" s="24">
        <v>5644.2</v>
      </c>
      <c r="F12" s="24">
        <v>1072</v>
      </c>
      <c r="G12" s="25">
        <f t="shared" si="0"/>
        <v>18.9929485135183</v>
      </c>
      <c r="H12" s="26">
        <f>SUM(F12/C12)*100</f>
        <v>179.44425845329764</v>
      </c>
    </row>
    <row r="13" spans="1:8" x14ac:dyDescent="0.25">
      <c r="A13" s="23" t="s">
        <v>28</v>
      </c>
      <c r="B13" s="24">
        <v>20</v>
      </c>
      <c r="C13" s="24">
        <v>3.7</v>
      </c>
      <c r="D13" s="25">
        <f>C13/B13*100</f>
        <v>18.5</v>
      </c>
      <c r="E13" s="24">
        <v>20</v>
      </c>
      <c r="F13" s="24">
        <v>5.9</v>
      </c>
      <c r="G13" s="25">
        <f t="shared" si="0"/>
        <v>29.500000000000004</v>
      </c>
      <c r="H13" s="26">
        <f>SUM(F13/C13)*100</f>
        <v>159.45945945945945</v>
      </c>
    </row>
    <row r="14" spans="1:8" ht="45" customHeight="1" x14ac:dyDescent="0.25">
      <c r="A14" s="23" t="s">
        <v>3</v>
      </c>
      <c r="B14" s="24">
        <v>200</v>
      </c>
      <c r="C14" s="24">
        <v>69.5</v>
      </c>
      <c r="D14" s="25">
        <f t="shared" si="2"/>
        <v>34.75</v>
      </c>
      <c r="E14" s="24">
        <v>320</v>
      </c>
      <c r="F14" s="24">
        <v>142.1</v>
      </c>
      <c r="G14" s="25">
        <f t="shared" si="0"/>
        <v>44.40625</v>
      </c>
      <c r="H14" s="26" t="s">
        <v>42</v>
      </c>
    </row>
    <row r="15" spans="1:8" ht="29.25" hidden="1" customHeight="1" x14ac:dyDescent="0.25">
      <c r="A15" s="23" t="s">
        <v>25</v>
      </c>
      <c r="B15" s="24"/>
      <c r="C15" s="24"/>
      <c r="D15" s="25" t="e">
        <f t="shared" si="2"/>
        <v>#DIV/0!</v>
      </c>
      <c r="E15" s="24"/>
      <c r="F15" s="24"/>
      <c r="G15" s="25" t="e">
        <f t="shared" si="0"/>
        <v>#DIV/0!</v>
      </c>
      <c r="H15" s="26" t="e">
        <f t="shared" ref="H15" si="3">SUM(F15/C15)*100</f>
        <v>#DIV/0!</v>
      </c>
    </row>
    <row r="16" spans="1:8" ht="30" customHeight="1" x14ac:dyDescent="0.25">
      <c r="A16" s="23" t="s">
        <v>4</v>
      </c>
      <c r="B16" s="24">
        <v>1290</v>
      </c>
      <c r="C16" s="24"/>
      <c r="D16" s="25"/>
      <c r="E16" s="24">
        <v>100</v>
      </c>
      <c r="F16" s="24"/>
      <c r="G16" s="25">
        <f t="shared" si="0"/>
        <v>0</v>
      </c>
      <c r="H16" s="26"/>
    </row>
    <row r="17" spans="1:8" x14ac:dyDescent="0.25">
      <c r="A17" s="23" t="s">
        <v>41</v>
      </c>
      <c r="B17" s="24">
        <v>305</v>
      </c>
      <c r="C17" s="24"/>
      <c r="D17" s="25"/>
      <c r="E17" s="24"/>
      <c r="F17" s="24"/>
      <c r="G17" s="25"/>
      <c r="H17" s="26"/>
    </row>
    <row r="18" spans="1:8" x14ac:dyDescent="0.25">
      <c r="A18" s="23" t="s">
        <v>48</v>
      </c>
      <c r="B18" s="24"/>
      <c r="C18" s="24"/>
      <c r="D18" s="25"/>
      <c r="E18" s="24"/>
      <c r="F18" s="24">
        <v>0.1</v>
      </c>
      <c r="G18" s="25"/>
      <c r="H18" s="26"/>
    </row>
    <row r="19" spans="1:8" x14ac:dyDescent="0.25">
      <c r="A19" s="27" t="s">
        <v>5</v>
      </c>
      <c r="B19" s="28">
        <f>B20</f>
        <v>23588.1</v>
      </c>
      <c r="C19" s="28">
        <f>C20</f>
        <v>627.20000000000005</v>
      </c>
      <c r="D19" s="29">
        <f t="shared" si="2"/>
        <v>2.6589678693917698</v>
      </c>
      <c r="E19" s="28">
        <f>E20</f>
        <v>20366.5</v>
      </c>
      <c r="F19" s="28">
        <v>-319.2</v>
      </c>
      <c r="G19" s="29"/>
      <c r="H19" s="26"/>
    </row>
    <row r="20" spans="1:8" ht="30" customHeight="1" x14ac:dyDescent="0.25">
      <c r="A20" s="23" t="s">
        <v>20</v>
      </c>
      <c r="B20" s="24">
        <v>23588.1</v>
      </c>
      <c r="C20" s="24">
        <v>627.20000000000005</v>
      </c>
      <c r="D20" s="25">
        <f>C20/B20*100</f>
        <v>2.6589678693917698</v>
      </c>
      <c r="E20" s="24">
        <v>20366.5</v>
      </c>
      <c r="F20" s="24">
        <v>167.1</v>
      </c>
      <c r="G20" s="25">
        <f t="shared" ref="G20:G22" si="4">F20/E20*100</f>
        <v>0.82046497925514927</v>
      </c>
      <c r="H20" s="26">
        <f t="shared" ref="H19:H22" si="5">SUM(F20/C20)*100</f>
        <v>26.642219387755102</v>
      </c>
    </row>
    <row r="21" spans="1:8" ht="19.5" hidden="1" customHeight="1" x14ac:dyDescent="0.25">
      <c r="A21" s="23" t="s">
        <v>22</v>
      </c>
      <c r="B21" s="24"/>
      <c r="C21" s="24"/>
      <c r="D21" s="25" t="e">
        <f>C21/B21*100</f>
        <v>#DIV/0!</v>
      </c>
      <c r="E21" s="24"/>
      <c r="F21" s="24"/>
      <c r="G21" s="25" t="e">
        <f t="shared" si="4"/>
        <v>#DIV/0!</v>
      </c>
      <c r="H21" s="26" t="e">
        <f t="shared" si="5"/>
        <v>#DIV/0!</v>
      </c>
    </row>
    <row r="22" spans="1:8" x14ac:dyDescent="0.25">
      <c r="A22" s="27" t="s">
        <v>6</v>
      </c>
      <c r="B22" s="28">
        <f>B8+B19</f>
        <v>41639.800000000003</v>
      </c>
      <c r="C22" s="28">
        <f>C8+C19</f>
        <v>4057.0999999999995</v>
      </c>
      <c r="D22" s="29">
        <f>C22/B22*100</f>
        <v>9.7433224943443513</v>
      </c>
      <c r="E22" s="28">
        <f>E8+E19</f>
        <v>40553.800000000003</v>
      </c>
      <c r="F22" s="28">
        <f>F8+F19</f>
        <v>4564.1000000000004</v>
      </c>
      <c r="G22" s="29">
        <f t="shared" si="4"/>
        <v>11.254432383648389</v>
      </c>
      <c r="H22" s="30">
        <f t="shared" si="5"/>
        <v>112.49661087969241</v>
      </c>
    </row>
    <row r="23" spans="1:8" x14ac:dyDescent="0.25">
      <c r="A23" s="40" t="s">
        <v>7</v>
      </c>
      <c r="B23" s="41"/>
      <c r="C23" s="41"/>
      <c r="D23" s="41"/>
      <c r="E23" s="41"/>
      <c r="F23" s="41"/>
      <c r="G23" s="41"/>
      <c r="H23" s="42"/>
    </row>
    <row r="24" spans="1:8" ht="18.75" customHeight="1" x14ac:dyDescent="0.25">
      <c r="A24" s="23" t="s">
        <v>8</v>
      </c>
      <c r="B24" s="24">
        <v>8620.7000000000007</v>
      </c>
      <c r="C24" s="24">
        <v>1659.2</v>
      </c>
      <c r="D24" s="25">
        <f t="shared" ref="D24:D29" si="6">C24/B24*100</f>
        <v>19.246696903963713</v>
      </c>
      <c r="E24" s="24">
        <v>9538.4</v>
      </c>
      <c r="F24" s="24">
        <v>2145</v>
      </c>
      <c r="G24" s="25">
        <f>F24/E24*100</f>
        <v>22.488048309989097</v>
      </c>
      <c r="H24" s="26">
        <f t="shared" ref="H24:H27" si="7">SUM(F24/C24)*100</f>
        <v>129.27917068466729</v>
      </c>
    </row>
    <row r="25" spans="1:8" ht="18.75" customHeight="1" x14ac:dyDescent="0.25">
      <c r="A25" s="23" t="s">
        <v>31</v>
      </c>
      <c r="B25" s="24">
        <v>347</v>
      </c>
      <c r="C25" s="31">
        <v>63.8</v>
      </c>
      <c r="D25" s="25">
        <f t="shared" si="6"/>
        <v>18.386167146974064</v>
      </c>
      <c r="E25" s="24">
        <v>411.6</v>
      </c>
      <c r="F25" s="31">
        <v>58.8</v>
      </c>
      <c r="G25" s="25">
        <f>F25/E25*100</f>
        <v>14.285714285714285</v>
      </c>
      <c r="H25" s="26">
        <f t="shared" si="7"/>
        <v>92.163009404388717</v>
      </c>
    </row>
    <row r="26" spans="1:8" x14ac:dyDescent="0.25">
      <c r="A26" s="23" t="s">
        <v>9</v>
      </c>
      <c r="B26" s="24">
        <v>26305.8</v>
      </c>
      <c r="C26" s="24">
        <v>1402.1</v>
      </c>
      <c r="D26" s="25">
        <f t="shared" si="6"/>
        <v>5.3300032692410033</v>
      </c>
      <c r="E26" s="24">
        <v>27359.1</v>
      </c>
      <c r="F26" s="24">
        <v>648.70000000000005</v>
      </c>
      <c r="G26" s="25">
        <f t="shared" ref="G26:G28" si="8">F26/E26*100</f>
        <v>2.3710575274771468</v>
      </c>
      <c r="H26" s="26">
        <f t="shared" si="7"/>
        <v>46.266314813494056</v>
      </c>
    </row>
    <row r="27" spans="1:8" x14ac:dyDescent="0.25">
      <c r="A27" s="23" t="s">
        <v>10</v>
      </c>
      <c r="B27" s="24">
        <v>6085</v>
      </c>
      <c r="C27" s="24">
        <v>401.1</v>
      </c>
      <c r="D27" s="25">
        <f t="shared" si="6"/>
        <v>6.5916187345932631</v>
      </c>
      <c r="E27" s="24">
        <v>3140.8</v>
      </c>
      <c r="F27" s="24">
        <v>455.2</v>
      </c>
      <c r="G27" s="25">
        <f t="shared" si="8"/>
        <v>14.493122771268466</v>
      </c>
      <c r="H27" s="26">
        <f t="shared" si="7"/>
        <v>113.48790825230614</v>
      </c>
    </row>
    <row r="28" spans="1:8" x14ac:dyDescent="0.25">
      <c r="A28" s="23" t="s">
        <v>11</v>
      </c>
      <c r="B28" s="24">
        <v>0.8</v>
      </c>
      <c r="C28" s="24"/>
      <c r="D28" s="25">
        <f t="shared" si="6"/>
        <v>0</v>
      </c>
      <c r="E28" s="24">
        <v>1.4</v>
      </c>
      <c r="F28" s="24">
        <v>0.2</v>
      </c>
      <c r="G28" s="25">
        <f t="shared" si="8"/>
        <v>14.285714285714288</v>
      </c>
      <c r="H28" s="26"/>
    </row>
    <row r="29" spans="1:8" hidden="1" x14ac:dyDescent="0.25">
      <c r="A29" s="23" t="s">
        <v>12</v>
      </c>
      <c r="B29" s="24"/>
      <c r="C29" s="24"/>
      <c r="D29" s="25" t="e">
        <f t="shared" si="6"/>
        <v>#DIV/0!</v>
      </c>
      <c r="E29" s="24"/>
      <c r="F29" s="24"/>
      <c r="G29" s="25">
        <v>0</v>
      </c>
      <c r="H29" s="26">
        <v>0</v>
      </c>
    </row>
    <row r="30" spans="1:8" ht="30" hidden="1" x14ac:dyDescent="0.25">
      <c r="A30" s="23" t="s">
        <v>13</v>
      </c>
      <c r="B30" s="24"/>
      <c r="C30" s="24"/>
      <c r="D30" s="25"/>
      <c r="E30" s="24"/>
      <c r="F30" s="24"/>
      <c r="G30" s="25">
        <v>0</v>
      </c>
      <c r="H30" s="26">
        <v>0</v>
      </c>
    </row>
    <row r="31" spans="1:8" x14ac:dyDescent="0.25">
      <c r="A31" s="27" t="s">
        <v>6</v>
      </c>
      <c r="B31" s="28">
        <f>B24+B25+B26+B27+B28+B30+B29</f>
        <v>41359.300000000003</v>
      </c>
      <c r="C31" s="28">
        <f>C24+C25+C26+C27+C28+C30+C29</f>
        <v>3526.2</v>
      </c>
      <c r="D31" s="29">
        <f>C31/B31*100</f>
        <v>8.5257729216887128</v>
      </c>
      <c r="E31" s="28">
        <f>E24+E25+E26+E27+E28+E30+E29</f>
        <v>40451.300000000003</v>
      </c>
      <c r="F31" s="28">
        <f>F24+F25+F26+F27+F28+F30+F29</f>
        <v>3307.8999999999996</v>
      </c>
      <c r="G31" s="29">
        <f>F31/E31*100</f>
        <v>8.1774874973115814</v>
      </c>
      <c r="H31" s="30">
        <f>SUM(F31/C31)*100</f>
        <v>93.809199705064941</v>
      </c>
    </row>
    <row r="32" spans="1:8" ht="30" x14ac:dyDescent="0.25">
      <c r="A32" s="23" t="s">
        <v>18</v>
      </c>
      <c r="B32" s="24">
        <f>B22-B31</f>
        <v>280.5</v>
      </c>
      <c r="C32" s="24">
        <f>C22-C31</f>
        <v>530.89999999999964</v>
      </c>
      <c r="D32" s="24"/>
      <c r="E32" s="24">
        <f>E22-E31</f>
        <v>102.5</v>
      </c>
      <c r="F32" s="24">
        <f>F22-F31</f>
        <v>1256.2000000000007</v>
      </c>
      <c r="G32" s="24"/>
      <c r="H32" s="32"/>
    </row>
    <row r="33" spans="1:8" x14ac:dyDescent="0.25">
      <c r="A33" s="40" t="s">
        <v>14</v>
      </c>
      <c r="B33" s="41"/>
      <c r="C33" s="41"/>
      <c r="D33" s="41"/>
      <c r="E33" s="41"/>
      <c r="F33" s="41"/>
      <c r="G33" s="41"/>
      <c r="H33" s="42"/>
    </row>
    <row r="34" spans="1:8" ht="29.25" customHeight="1" x14ac:dyDescent="0.25">
      <c r="A34" s="23" t="s">
        <v>26</v>
      </c>
      <c r="B34" s="24">
        <f>B35+B36</f>
        <v>-1100</v>
      </c>
      <c r="C34" s="24">
        <f>C35+C36</f>
        <v>-300</v>
      </c>
      <c r="D34" s="24"/>
      <c r="E34" s="24">
        <v>-1700</v>
      </c>
      <c r="F34" s="24">
        <v>-1700</v>
      </c>
      <c r="G34" s="24"/>
      <c r="H34" s="33"/>
    </row>
    <row r="35" spans="1:8" ht="60" x14ac:dyDescent="0.25">
      <c r="A35" s="12" t="s">
        <v>47</v>
      </c>
      <c r="B35" s="24"/>
      <c r="C35" s="24"/>
      <c r="D35" s="24"/>
      <c r="E35" s="24"/>
      <c r="F35" s="24"/>
      <c r="G35" s="24"/>
      <c r="H35" s="33"/>
    </row>
    <row r="36" spans="1:8" ht="75.75" customHeight="1" x14ac:dyDescent="0.25">
      <c r="A36" s="12" t="s">
        <v>30</v>
      </c>
      <c r="B36" s="24">
        <v>-1100</v>
      </c>
      <c r="C36" s="24">
        <v>-300</v>
      </c>
      <c r="D36" s="24"/>
      <c r="E36" s="24">
        <v>-1700</v>
      </c>
      <c r="F36" s="24">
        <v>-1700</v>
      </c>
      <c r="G36" s="24"/>
      <c r="H36" s="33"/>
    </row>
    <row r="37" spans="1:8" ht="33" customHeight="1" x14ac:dyDescent="0.25">
      <c r="A37" s="6" t="s">
        <v>15</v>
      </c>
      <c r="B37" s="3">
        <v>819.5</v>
      </c>
      <c r="C37" s="3">
        <v>-230.9</v>
      </c>
      <c r="D37" s="3"/>
      <c r="E37" s="3">
        <v>1597.5</v>
      </c>
      <c r="F37" s="3">
        <v>443.8</v>
      </c>
      <c r="G37" s="11"/>
      <c r="H37" s="9"/>
    </row>
    <row r="38" spans="1:8" ht="28.5" x14ac:dyDescent="0.25">
      <c r="A38" s="4" t="s">
        <v>35</v>
      </c>
      <c r="B38" s="10">
        <f>SUM(B34:B37)</f>
        <v>-1380.5</v>
      </c>
      <c r="C38" s="10">
        <f>SUM(C34:C37)</f>
        <v>-830.9</v>
      </c>
      <c r="D38" s="5"/>
      <c r="E38" s="10">
        <f>E34+E37</f>
        <v>-102.5</v>
      </c>
      <c r="F38" s="10">
        <f>F34+F37</f>
        <v>-1256.2</v>
      </c>
      <c r="G38" s="10"/>
      <c r="H38" s="9"/>
    </row>
    <row r="39" spans="1:8" x14ac:dyDescent="0.25">
      <c r="A39" s="7"/>
      <c r="B39" s="8"/>
      <c r="C39" s="8"/>
      <c r="D39" s="8"/>
      <c r="E39" s="8"/>
      <c r="F39" s="8"/>
      <c r="G39" s="8"/>
    </row>
    <row r="40" spans="1:8" ht="15.75" x14ac:dyDescent="0.25">
      <c r="A40" s="16" t="s">
        <v>36</v>
      </c>
      <c r="B40" s="17"/>
      <c r="C40" s="17"/>
      <c r="D40" s="17"/>
      <c r="E40" s="17"/>
      <c r="F40" s="17"/>
      <c r="G40" s="17"/>
      <c r="H40" s="18"/>
    </row>
    <row r="41" spans="1:8" ht="15.75" x14ac:dyDescent="0.25">
      <c r="A41" s="48" t="s">
        <v>38</v>
      </c>
      <c r="B41" s="48"/>
      <c r="C41" s="37"/>
      <c r="D41" s="37"/>
      <c r="E41" s="18" t="s">
        <v>24</v>
      </c>
      <c r="F41" s="37"/>
      <c r="G41" s="37"/>
      <c r="H41" s="37"/>
    </row>
    <row r="42" spans="1:8" ht="15.75" x14ac:dyDescent="0.25">
      <c r="A42" s="18" t="s">
        <v>37</v>
      </c>
      <c r="B42" s="18"/>
      <c r="C42" s="18"/>
      <c r="D42" s="18"/>
      <c r="E42" s="18"/>
      <c r="F42" s="34" t="s">
        <v>21</v>
      </c>
      <c r="G42" s="34"/>
      <c r="H42" s="34"/>
    </row>
    <row r="43" spans="1:8" ht="15.75" x14ac:dyDescent="0.25">
      <c r="A43" s="19"/>
      <c r="B43" s="19"/>
      <c r="C43" s="19"/>
      <c r="D43" s="19"/>
      <c r="E43" s="19"/>
      <c r="F43" s="19"/>
      <c r="G43" s="19"/>
      <c r="H43" s="19"/>
    </row>
  </sheetData>
  <mergeCells count="13">
    <mergeCell ref="F42:H42"/>
    <mergeCell ref="G1:H1"/>
    <mergeCell ref="A2:H2"/>
    <mergeCell ref="C41:D41"/>
    <mergeCell ref="F41:H41"/>
    <mergeCell ref="A7:H7"/>
    <mergeCell ref="A23:H23"/>
    <mergeCell ref="A33:H33"/>
    <mergeCell ref="A3:H3"/>
    <mergeCell ref="A5:A6"/>
    <mergeCell ref="B5:D5"/>
    <mergeCell ref="E5:G5"/>
    <mergeCell ref="A41:B41"/>
  </mergeCells>
  <phoneticPr fontId="6" type="noConversion"/>
  <pageMargins left="0.9055118110236221" right="0.11811023622047245" top="0.55118110236220474" bottom="0.15748031496062992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КФММР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Задорожная Ю</cp:lastModifiedBy>
  <cp:lastPrinted>2025-04-16T05:12:20Z</cp:lastPrinted>
  <dcterms:created xsi:type="dcterms:W3CDTF">2016-03-17T11:05:02Z</dcterms:created>
  <dcterms:modified xsi:type="dcterms:W3CDTF">2025-04-16T05:21:59Z</dcterms:modified>
</cp:coreProperties>
</file>